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plewoodmn.sharepoint.com/sites/CommunityDevelopment/Shared Documents/General/BUILDING/Applications/Electrical Permit Applications/"/>
    </mc:Choice>
  </mc:AlternateContent>
  <xr:revisionPtr revIDLastSave="4" documentId="8_{D9781A7F-3538-4B36-A1C4-66649A9FE164}" xr6:coauthVersionLast="47" xr6:coauthVersionMax="47" xr10:uidLastSave="{B2A4A988-EC1D-429D-9969-6891E446F333}"/>
  <bookViews>
    <workbookView xWindow="28680" yWindow="-120" windowWidth="29040" windowHeight="15720" xr2:uid="{00000000-000D-0000-FFFF-FFFF00000000}"/>
  </bookViews>
  <sheets>
    <sheet name="Fee Calculations" sheetId="1" r:id="rId1"/>
    <sheet name="Com Elec Fees" sheetId="2" r:id="rId2"/>
    <sheet name="MN Surcharge Fe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 l="1"/>
  <c r="C26" i="1"/>
  <c r="C24" i="1"/>
  <c r="C23" i="1"/>
  <c r="C25" i="1"/>
  <c r="C16" i="1"/>
  <c r="C18" i="1" s="1"/>
  <c r="C15" i="1"/>
  <c r="C27" i="1" l="1"/>
  <c r="C6" i="1" s="1"/>
  <c r="C19" i="1"/>
  <c r="C5" i="1" l="1"/>
  <c r="C9" i="1" l="1"/>
</calcChain>
</file>

<file path=xl/sharedStrings.xml><?xml version="1.0" encoding="utf-8"?>
<sst xmlns="http://schemas.openxmlformats.org/spreadsheetml/2006/main" count="27" uniqueCount="18">
  <si>
    <t>Valuation</t>
  </si>
  <si>
    <t>MN State Surcharge</t>
  </si>
  <si>
    <t>Base Fee</t>
  </si>
  <si>
    <t>Multipler</t>
  </si>
  <si>
    <t>Base fee</t>
  </si>
  <si>
    <t>Per dollar increment</t>
  </si>
  <si>
    <t>Fee calculation</t>
  </si>
  <si>
    <t>Base valuation</t>
  </si>
  <si>
    <t xml:space="preserve">Rounded </t>
  </si>
  <si>
    <t>MN State Surcharge Fee Calculation</t>
  </si>
  <si>
    <t>TOTAL FEES DUE</t>
  </si>
  <si>
    <t>2010 Minnesota State Surcharge Schedule</t>
  </si>
  <si>
    <t>Permit fee</t>
  </si>
  <si>
    <t>Administrative Fee</t>
  </si>
  <si>
    <t>2023 Electrical Permit Fee Schedule</t>
  </si>
  <si>
    <t>Electrical Permit Fee Calculation</t>
  </si>
  <si>
    <t>($0.50 minimum)</t>
  </si>
  <si>
    <t>2026 Commercial Electrical Permit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</si>
</sst>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44" fontId="2" fillId="0" borderId="0" xfId="0" applyNumberFormat="1" applyFont="1"/>
    <xf numFmtId="0" fontId="5" fillId="0" borderId="0" xfId="0" applyFont="1"/>
    <xf numFmtId="44" fontId="0" fillId="2" borderId="0" xfId="1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tabSelected="1" workbookViewId="0">
      <selection activeCell="C3" sqref="C3"/>
    </sheetView>
  </sheetViews>
  <sheetFormatPr defaultRowHeight="15" x14ac:dyDescent="0.25"/>
  <cols>
    <col min="1" max="1" width="6.7109375" customWidth="1"/>
    <col min="2" max="2" width="19.7109375" customWidth="1"/>
    <col min="3" max="3" width="16.28515625" customWidth="1"/>
  </cols>
  <sheetData>
    <row r="1" spans="2:4" ht="21" x14ac:dyDescent="0.35">
      <c r="B1" s="9" t="s">
        <v>17</v>
      </c>
    </row>
    <row r="3" spans="2:4" x14ac:dyDescent="0.25">
      <c r="B3" t="s">
        <v>0</v>
      </c>
      <c r="C3" s="10">
        <v>800</v>
      </c>
    </row>
    <row r="5" spans="2:4" x14ac:dyDescent="0.25">
      <c r="B5" s="4" t="s">
        <v>12</v>
      </c>
      <c r="C5" s="1">
        <f>C19</f>
        <v>60</v>
      </c>
    </row>
    <row r="6" spans="2:4" x14ac:dyDescent="0.25">
      <c r="B6" s="4" t="s">
        <v>1</v>
      </c>
      <c r="C6" s="1">
        <f>IF(C27&lt;0.5,0.5,C27)</f>
        <v>0.5</v>
      </c>
      <c r="D6" t="s">
        <v>16</v>
      </c>
    </row>
    <row r="7" spans="2:4" x14ac:dyDescent="0.25">
      <c r="B7" s="4" t="s">
        <v>13</v>
      </c>
      <c r="C7" s="1">
        <v>9.5</v>
      </c>
    </row>
    <row r="9" spans="2:4" x14ac:dyDescent="0.25">
      <c r="B9" s="5" t="s">
        <v>10</v>
      </c>
      <c r="C9" s="8">
        <f>SUM(C5:C8)</f>
        <v>70</v>
      </c>
    </row>
    <row r="10" spans="2:4" x14ac:dyDescent="0.25">
      <c r="B10" s="2"/>
    </row>
    <row r="13" spans="2:4" x14ac:dyDescent="0.25">
      <c r="B13" s="6" t="s">
        <v>15</v>
      </c>
    </row>
    <row r="14" spans="2:4" x14ac:dyDescent="0.25">
      <c r="B14" t="s">
        <v>4</v>
      </c>
      <c r="C14">
        <f>VLOOKUP($C$3,'Com Elec Fees'!$A$4:$E$11,3)</f>
        <v>60</v>
      </c>
    </row>
    <row r="15" spans="2:4" x14ac:dyDescent="0.25">
      <c r="B15" t="s">
        <v>3</v>
      </c>
      <c r="C15">
        <f>VLOOKUP($C$3,'Com Elec Fees'!$A$4:$E$11,4)</f>
        <v>0</v>
      </c>
    </row>
    <row r="16" spans="2:4" x14ac:dyDescent="0.25">
      <c r="B16" t="s">
        <v>5</v>
      </c>
      <c r="C16">
        <f>VLOOKUP($C$3,'Com Elec Fees'!$A$4:$E$11,5)</f>
        <v>1</v>
      </c>
    </row>
    <row r="17" spans="2:4" x14ac:dyDescent="0.25">
      <c r="B17" t="s">
        <v>7</v>
      </c>
      <c r="C17" s="3">
        <f>IF(VLOOKUP($C$3,'Com Elec Fees'!$A$4:$A$11,1)=500,500,(VLOOKUP($C$3,'Com Elec Fees'!$A$4:$A$11,1)-1))</f>
        <v>0</v>
      </c>
    </row>
    <row r="18" spans="2:4" x14ac:dyDescent="0.25">
      <c r="B18" t="s">
        <v>8</v>
      </c>
      <c r="C18">
        <f>IF($C$16=100,ROUNDUP($C$3,-2),ROUNDUP($C$3,-3))</f>
        <v>1000</v>
      </c>
    </row>
    <row r="19" spans="2:4" x14ac:dyDescent="0.25">
      <c r="B19" t="s">
        <v>6</v>
      </c>
      <c r="C19">
        <f>IF($C$3&lt;500,$C$14,$C$14+(($C$18-C17)/C16)*C15)</f>
        <v>60</v>
      </c>
    </row>
    <row r="22" spans="2:4" x14ac:dyDescent="0.25">
      <c r="B22" s="6" t="s">
        <v>9</v>
      </c>
    </row>
    <row r="23" spans="2:4" x14ac:dyDescent="0.25">
      <c r="B23" t="s">
        <v>4</v>
      </c>
      <c r="C23">
        <f>VLOOKUP($C$3,'MN Surcharge Fees'!$A$4:$E$9,3)</f>
        <v>0</v>
      </c>
    </row>
    <row r="24" spans="2:4" x14ac:dyDescent="0.25">
      <c r="B24" t="s">
        <v>3</v>
      </c>
      <c r="C24">
        <f>VLOOKUP($C$3,'MN Surcharge Fees'!$A$4:$E$9,4)</f>
        <v>5.0000000000000001E-4</v>
      </c>
    </row>
    <row r="25" spans="2:4" x14ac:dyDescent="0.25">
      <c r="B25" t="s">
        <v>5</v>
      </c>
      <c r="C25">
        <f>VLOOKUP($C$3,'Com Elec Fees'!$A$4:$E$11,5)</f>
        <v>1</v>
      </c>
    </row>
    <row r="26" spans="2:4" x14ac:dyDescent="0.25">
      <c r="B26" t="s">
        <v>7</v>
      </c>
      <c r="C26" s="1">
        <f>VLOOKUP($C$3,'MN Surcharge Fees'!$A$4:$A$9,1)-1</f>
        <v>0</v>
      </c>
    </row>
    <row r="27" spans="2:4" x14ac:dyDescent="0.25">
      <c r="B27" t="s">
        <v>6</v>
      </c>
      <c r="C27" s="2">
        <f>C23+($C$3-$C$26)*$C$24</f>
        <v>0.4</v>
      </c>
      <c r="D27" t="s">
        <v>16</v>
      </c>
    </row>
  </sheetData>
  <sheetProtection sheet="1" selectLockedCells="1"/>
  <pageMargins left="0.43" right="0.48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12" sqref="C12"/>
    </sheetView>
  </sheetViews>
  <sheetFormatPr defaultRowHeight="15" x14ac:dyDescent="0.25"/>
  <cols>
    <col min="1" max="1" width="13.42578125" bestFit="1" customWidth="1"/>
    <col min="2" max="2" width="13.42578125" customWidth="1"/>
    <col min="3" max="3" width="12.140625" customWidth="1"/>
  </cols>
  <sheetData>
    <row r="1" spans="1:5" ht="15.75" x14ac:dyDescent="0.25">
      <c r="A1" s="7" t="s">
        <v>14</v>
      </c>
    </row>
    <row r="3" spans="1:5" x14ac:dyDescent="0.25">
      <c r="C3" t="s">
        <v>2</v>
      </c>
      <c r="D3" t="s">
        <v>3</v>
      </c>
    </row>
    <row r="4" spans="1:5" x14ac:dyDescent="0.25">
      <c r="A4">
        <v>1</v>
      </c>
      <c r="B4">
        <v>1000</v>
      </c>
      <c r="C4" s="3">
        <v>60</v>
      </c>
      <c r="D4">
        <v>0</v>
      </c>
      <c r="E4">
        <v>1</v>
      </c>
    </row>
    <row r="5" spans="1:5" x14ac:dyDescent="0.25">
      <c r="A5">
        <v>1001</v>
      </c>
      <c r="B5">
        <v>2000</v>
      </c>
      <c r="C5" s="3">
        <v>60</v>
      </c>
      <c r="D5" s="3">
        <v>3.2</v>
      </c>
      <c r="E5" s="3">
        <v>100</v>
      </c>
    </row>
    <row r="6" spans="1:5" x14ac:dyDescent="0.25">
      <c r="A6">
        <v>2001</v>
      </c>
      <c r="B6">
        <v>25000</v>
      </c>
      <c r="C6">
        <v>82</v>
      </c>
      <c r="D6">
        <v>14.85</v>
      </c>
      <c r="E6">
        <v>1000</v>
      </c>
    </row>
    <row r="7" spans="1:5" x14ac:dyDescent="0.25">
      <c r="A7">
        <v>25001</v>
      </c>
      <c r="B7">
        <v>50000</v>
      </c>
      <c r="C7">
        <v>423.55</v>
      </c>
      <c r="D7">
        <v>10.7</v>
      </c>
      <c r="E7">
        <v>1000</v>
      </c>
    </row>
    <row r="8" spans="1:5" x14ac:dyDescent="0.25">
      <c r="A8">
        <v>50001</v>
      </c>
      <c r="B8">
        <v>100000</v>
      </c>
      <c r="C8">
        <v>691.05</v>
      </c>
      <c r="D8">
        <v>7.45</v>
      </c>
      <c r="E8">
        <v>1000</v>
      </c>
    </row>
    <row r="9" spans="1:5" x14ac:dyDescent="0.25">
      <c r="A9">
        <v>100001</v>
      </c>
      <c r="B9">
        <v>500000</v>
      </c>
      <c r="C9">
        <v>1063.55</v>
      </c>
      <c r="D9">
        <v>6</v>
      </c>
      <c r="E9">
        <v>1000</v>
      </c>
    </row>
    <row r="10" spans="1:5" x14ac:dyDescent="0.25">
      <c r="A10">
        <v>500001</v>
      </c>
      <c r="B10">
        <v>1000000</v>
      </c>
      <c r="C10">
        <v>3463.55</v>
      </c>
      <c r="D10">
        <v>5.0999999999999996</v>
      </c>
      <c r="E10">
        <v>1000</v>
      </c>
    </row>
    <row r="11" spans="1:5" x14ac:dyDescent="0.25">
      <c r="A11">
        <v>1000001</v>
      </c>
      <c r="B11">
        <v>999999999</v>
      </c>
      <c r="C11">
        <v>6013.55</v>
      </c>
      <c r="D11">
        <v>4</v>
      </c>
      <c r="E11">
        <v>1000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A2" sqref="A2"/>
    </sheetView>
  </sheetViews>
  <sheetFormatPr defaultRowHeight="15" x14ac:dyDescent="0.25"/>
  <cols>
    <col min="1" max="1" width="12.140625" customWidth="1"/>
    <col min="2" max="2" width="11.5703125" customWidth="1"/>
  </cols>
  <sheetData>
    <row r="1" spans="1:5" ht="15.75" x14ac:dyDescent="0.25">
      <c r="A1" s="7" t="s">
        <v>11</v>
      </c>
    </row>
    <row r="3" spans="1:5" x14ac:dyDescent="0.25">
      <c r="C3" t="s">
        <v>2</v>
      </c>
      <c r="D3" t="s">
        <v>3</v>
      </c>
    </row>
    <row r="4" spans="1:5" x14ac:dyDescent="0.25">
      <c r="A4">
        <v>1</v>
      </c>
      <c r="B4">
        <v>1000000</v>
      </c>
      <c r="C4" s="3">
        <v>0</v>
      </c>
      <c r="D4">
        <v>5.0000000000000001E-4</v>
      </c>
    </row>
    <row r="5" spans="1:5" x14ac:dyDescent="0.25">
      <c r="A5">
        <v>1000001</v>
      </c>
      <c r="B5">
        <v>2000000</v>
      </c>
      <c r="C5" s="3">
        <v>500</v>
      </c>
      <c r="D5" s="3">
        <v>4.0000000000000002E-4</v>
      </c>
      <c r="E5" s="3"/>
    </row>
    <row r="6" spans="1:5" x14ac:dyDescent="0.25">
      <c r="A6">
        <v>2000001</v>
      </c>
      <c r="B6">
        <v>3000000</v>
      </c>
      <c r="C6">
        <v>900</v>
      </c>
      <c r="D6">
        <v>2.9999999999999997E-4</v>
      </c>
    </row>
    <row r="7" spans="1:5" x14ac:dyDescent="0.25">
      <c r="A7">
        <v>3000001</v>
      </c>
      <c r="B7">
        <v>4000000</v>
      </c>
      <c r="C7">
        <v>1200</v>
      </c>
      <c r="D7">
        <v>2.0000000000000001E-4</v>
      </c>
    </row>
    <row r="8" spans="1:5" x14ac:dyDescent="0.25">
      <c r="A8">
        <v>4000001</v>
      </c>
      <c r="B8">
        <v>5000000</v>
      </c>
      <c r="C8">
        <v>1400</v>
      </c>
      <c r="D8">
        <v>1E-4</v>
      </c>
    </row>
    <row r="9" spans="1:5" x14ac:dyDescent="0.25">
      <c r="A9">
        <v>5000001</v>
      </c>
      <c r="B9">
        <v>999999999</v>
      </c>
      <c r="C9">
        <v>1500</v>
      </c>
      <c r="D9">
        <v>5.0000000000000002E-5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7ADA9417BEC489F18AF35E2E3A52E" ma:contentTypeVersion="15" ma:contentTypeDescription="Create a new document." ma:contentTypeScope="" ma:versionID="0d052df8b5899a66ceebb0a754847e1c">
  <xsd:schema xmlns:xsd="http://www.w3.org/2001/XMLSchema" xmlns:xs="http://www.w3.org/2001/XMLSchema" xmlns:p="http://schemas.microsoft.com/office/2006/metadata/properties" xmlns:ns2="de503e4b-d73d-47eb-8ace-f88b1b800d3e" xmlns:ns3="bd57de4f-9c17-4d41-8b78-6abd2dad6b6e" targetNamespace="http://schemas.microsoft.com/office/2006/metadata/properties" ma:root="true" ma:fieldsID="bca0091efb86efc21fe6b6df7e6596b9" ns2:_="" ns3:_="">
    <xsd:import namespace="de503e4b-d73d-47eb-8ace-f88b1b800d3e"/>
    <xsd:import namespace="bd57de4f-9c17-4d41-8b78-6abd2dad6b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03e4b-d73d-47eb-8ace-f88b1b800d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a4db3b1-b34e-4a5e-90cd-d27e9fc48e3c}" ma:internalName="TaxCatchAll" ma:showField="CatchAllData" ma:web="de503e4b-d73d-47eb-8ace-f88b1b800d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7de4f-9c17-4d41-8b78-6abd2dad6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6db3330-7da2-4675-bbc3-3c6c6e81b2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57de4f-9c17-4d41-8b78-6abd2dad6b6e">
      <Terms xmlns="http://schemas.microsoft.com/office/infopath/2007/PartnerControls"/>
    </lcf76f155ced4ddcb4097134ff3c332f>
    <TaxCatchAll xmlns="de503e4b-d73d-47eb-8ace-f88b1b800d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849B4E-1802-4554-B239-040030946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03e4b-d73d-47eb-8ace-f88b1b800d3e"/>
    <ds:schemaRef ds:uri="bd57de4f-9c17-4d41-8b78-6abd2dad6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A4840C-3CC1-4C5F-A407-0F70B8C5D63C}">
  <ds:schemaRefs>
    <ds:schemaRef ds:uri="http://purl.org/dc/dcmitype/"/>
    <ds:schemaRef ds:uri="http://purl.org/dc/elements/1.1/"/>
    <ds:schemaRef ds:uri="http://schemas.microsoft.com/office/2006/metadata/properties"/>
    <ds:schemaRef ds:uri="7c3e87bd-7f78-4fb2-bb95-d1cfc5d47be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d50bc2b-54ca-458e-b754-99c81d107964"/>
    <ds:schemaRef ds:uri="bd57de4f-9c17-4d41-8b78-6abd2dad6b6e"/>
    <ds:schemaRef ds:uri="de503e4b-d73d-47eb-8ace-f88b1b800d3e"/>
  </ds:schemaRefs>
</ds:datastoreItem>
</file>

<file path=customXml/itemProps3.xml><?xml version="1.0" encoding="utf-8"?>
<ds:datastoreItem xmlns:ds="http://schemas.openxmlformats.org/officeDocument/2006/customXml" ds:itemID="{31D90573-2ABB-42E6-B360-C22C26800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 Calculations</vt:lpstr>
      <vt:lpstr>Com Elec Fees</vt:lpstr>
      <vt:lpstr>MN Surcharge Fees</vt:lpstr>
    </vt:vector>
  </TitlesOfParts>
  <Company>City of Rochester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Johnson</dc:creator>
  <cp:lastModifiedBy>Jen Schorr</cp:lastModifiedBy>
  <cp:lastPrinted>2008-07-22T21:40:47Z</cp:lastPrinted>
  <dcterms:created xsi:type="dcterms:W3CDTF">2008-07-14T15:37:44Z</dcterms:created>
  <dcterms:modified xsi:type="dcterms:W3CDTF">2025-12-16T21:31:38Z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0x0101002577ADA9417BEC489F18AF35E2E3A52E</vt:lpwstr>
  </property>
  <property fmtid="{D5CDD505-2E9C-101B-9397-08002B2CF9AE}" pid="3" name="Order">
    <vt:r8>9400</vt:r8>
  </property>
  <property fmtid="{D5CDD505-2E9C-101B-9397-08002B2CF9AE}" pid="4" name="MediaServiceImageTags">
    <vt:lpwstr/>
  </property>
</Properties>
</file>